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віт про виконання фін. плану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108" i="1" l="1"/>
  <c r="C67" i="1" l="1"/>
  <c r="F63" i="1"/>
  <c r="E63" i="1"/>
  <c r="F60" i="1"/>
  <c r="E60" i="1"/>
  <c r="F57" i="1"/>
  <c r="E57" i="1"/>
  <c r="F34" i="1"/>
  <c r="F120" i="1" l="1"/>
  <c r="F119" i="1"/>
  <c r="E122" i="1"/>
  <c r="E121" i="1"/>
  <c r="E120" i="1"/>
  <c r="E119" i="1"/>
  <c r="D113" i="1" l="1"/>
  <c r="D109" i="1"/>
  <c r="E109" i="1" s="1"/>
  <c r="D107" i="1"/>
  <c r="D96" i="1" l="1"/>
  <c r="D67" i="1"/>
  <c r="D26" i="1"/>
  <c r="F67" i="1" l="1"/>
  <c r="E67" i="1"/>
  <c r="F113" i="1"/>
  <c r="E34" i="1" l="1"/>
  <c r="E41" i="1" l="1"/>
  <c r="E37" i="1"/>
  <c r="E33" i="1"/>
  <c r="E27" i="1"/>
  <c r="E26" i="1"/>
  <c r="F26" i="1"/>
  <c r="F27" i="1"/>
  <c r="D28" i="1"/>
  <c r="E28" i="1" s="1"/>
  <c r="E31" i="1"/>
  <c r="F31" i="1"/>
  <c r="F33" i="1"/>
  <c r="E35" i="1"/>
  <c r="F35" i="1"/>
  <c r="E38" i="1"/>
  <c r="F38" i="1"/>
  <c r="F41" i="1"/>
  <c r="E44" i="1"/>
  <c r="F44" i="1"/>
  <c r="E45" i="1"/>
  <c r="F45" i="1"/>
  <c r="E46" i="1"/>
  <c r="F46" i="1"/>
  <c r="E47" i="1"/>
  <c r="F47" i="1"/>
  <c r="E48" i="1"/>
  <c r="D51" i="1"/>
  <c r="E51" i="1" s="1"/>
  <c r="E71" i="1"/>
  <c r="F71" i="1"/>
  <c r="E72" i="1"/>
  <c r="F72" i="1"/>
  <c r="E73" i="1"/>
  <c r="F73" i="1"/>
  <c r="E74" i="1"/>
  <c r="F74" i="1"/>
  <c r="E75" i="1"/>
  <c r="F75" i="1"/>
  <c r="D76" i="1"/>
  <c r="E76" i="1" s="1"/>
  <c r="E78" i="1"/>
  <c r="F78" i="1"/>
  <c r="E82" i="1"/>
  <c r="E83" i="1"/>
  <c r="F83" i="1"/>
  <c r="D87" i="1"/>
  <c r="D85" i="1" s="1"/>
  <c r="E88" i="1"/>
  <c r="F88" i="1"/>
  <c r="E89" i="1"/>
  <c r="F89" i="1"/>
  <c r="E90" i="1"/>
  <c r="F90" i="1"/>
  <c r="D95" i="1"/>
  <c r="E95" i="1" s="1"/>
  <c r="E96" i="1"/>
  <c r="F96" i="1"/>
  <c r="E107" i="1"/>
  <c r="F107" i="1"/>
  <c r="E113" i="1"/>
  <c r="D115" i="1"/>
  <c r="E115" i="1" s="1"/>
  <c r="F95" i="1" l="1"/>
  <c r="F115" i="1"/>
  <c r="F87" i="1"/>
  <c r="F76" i="1"/>
  <c r="F51" i="1"/>
  <c r="F28" i="1"/>
  <c r="F85" i="1"/>
  <c r="D81" i="1"/>
  <c r="E85" i="1"/>
  <c r="E87" i="1"/>
  <c r="D30" i="1"/>
  <c r="E81" i="1" l="1"/>
  <c r="F81" i="1"/>
  <c r="F30" i="1"/>
  <c r="E30" i="1"/>
  <c r="D42" i="1"/>
  <c r="E42" i="1" l="1"/>
  <c r="F42" i="1"/>
</calcChain>
</file>

<file path=xl/sharedStrings.xml><?xml version="1.0" encoding="utf-8"?>
<sst xmlns="http://schemas.openxmlformats.org/spreadsheetml/2006/main" count="133" uniqueCount="124">
  <si>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</si>
  <si>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</si>
  <si>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</si>
  <si>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 xml:space="preserve"> </t>
  </si>
  <si>
    <t>коди</t>
  </si>
  <si>
    <t>Рік</t>
  </si>
  <si>
    <t>за ЄДРПОУ</t>
  </si>
  <si>
    <t>за СПОДУ</t>
  </si>
  <si>
    <t>за ЗКГНГ</t>
  </si>
  <si>
    <t>за КВЕД</t>
  </si>
  <si>
    <t>35.30</t>
  </si>
  <si>
    <t>А.А. Гавриш</t>
  </si>
  <si>
    <t xml:space="preserve">ЗВІТ ПРО ВИКОНАННЯ ФІНАНСОВОГО ПЛАНУ ПІДПРИЄМСТВА </t>
  </si>
  <si>
    <t>(квартал,рік)</t>
  </si>
  <si>
    <t xml:space="preserve">                                                 Основні фінансові показники</t>
  </si>
  <si>
    <t>Одиниці виміру: тис. гривень</t>
  </si>
  <si>
    <t>Код рядка</t>
  </si>
  <si>
    <t>План</t>
  </si>
  <si>
    <t>Факт</t>
  </si>
  <si>
    <t xml:space="preserve">Відхилення
(+,-)
</t>
  </si>
  <si>
    <t xml:space="preserve">Виконання
( %)
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</si>
  <si>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</si>
  <si>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</si>
  <si>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</si>
  <si>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</si>
  <si>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</si>
  <si>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</si>
  <si>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</si>
  <si>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</si>
  <si>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</si>
  <si>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</si>
  <si>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</si>
  <si>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</si>
  <si>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</si>
  <si>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</si>
  <si>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</si>
  <si>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</si>
  <si>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</si>
  <si>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</si>
  <si>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</si>
  <si>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</si>
  <si>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</si>
  <si>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</si>
  <si>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</si>
  <si>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</si>
  <si>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</si>
  <si>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</si>
  <si>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</si>
  <si>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</si>
  <si>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</si>
  <si>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</si>
  <si>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</si>
  <si>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</si>
  <si>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</si>
  <si>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</si>
  <si>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</si>
  <si>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</si>
  <si>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</si>
  <si>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</si>
  <si>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</si>
  <si>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</si>
  <si>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</si>
  <si>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</si>
  <si>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</si>
  <si>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</si>
  <si>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</si>
  <si>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</si>
  <si>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</si>
  <si>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</si>
  <si>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</si>
  <si>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</si>
  <si>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податки, у тому числі (розшифрувати):</t>
  </si>
  <si>
    <t>відрахування частини чистого прибутку комунальними підприємствами</t>
  </si>
  <si>
    <t>304/1</t>
  </si>
  <si>
    <t>інші  всього, з них</t>
  </si>
  <si>
    <t>304/2</t>
  </si>
  <si>
    <t>рентна плата</t>
  </si>
  <si>
    <t>плата за землю</t>
  </si>
  <si>
    <t>екологічний збір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</si>
  <si>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</si>
  <si>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</si>
  <si>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</si>
  <si>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</si>
  <si>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</si>
  <si>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</si>
  <si>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</t>
  </si>
  <si>
    <t>Інші обов’язкові платежі, у тому числі:</t>
  </si>
  <si>
    <t>місцеві податки та збори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</si>
  <si>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</si>
  <si>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</si>
  <si>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</si>
  <si>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</si>
  <si>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</si>
  <si>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</si>
  <si>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</si>
  <si>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</si>
  <si>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</si>
  <si>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</si>
  <si>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</si>
  <si>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</si>
  <si>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</si>
  <si>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</si>
  <si>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</si>
  <si>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Керівник</t>
  </si>
  <si>
    <t xml:space="preserve">(підпис) </t>
  </si>
  <si>
    <t>(ініціали, прізвище)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</si>
  <si>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</si>
  <si>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</si>
  <si>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</si>
  <si>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</si>
  <si>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</si>
  <si>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О.І. Ворона</t>
  </si>
  <si>
    <t>В.Г. Мазуренко</t>
  </si>
  <si>
    <t>____  _____________ 2023 року № _____</t>
  </si>
  <si>
    <t xml:space="preserve">Орган управління                                                   Прилуцька міська рада </t>
  </si>
  <si>
    <t>Галузь:                                                   тепло-,  водопостачання та водовідведення</t>
  </si>
  <si>
    <t xml:space="preserve">Підприємство                                                  КП "Прилукитепловодопостачання"                                               </t>
  </si>
  <si>
    <t>Вид економічної діяльності                         Постачання пари, гарячої води та                                                                                                                        кондиційного       повітря</t>
  </si>
  <si>
    <t>Місцезнаходження                           17500 вул. Садова, буд.104, м. Прилуки                                                                       Чернігівської області</t>
  </si>
  <si>
    <t>Телефон                                                                                                     04637 3-39-36</t>
  </si>
  <si>
    <t>Прізвище та ініціали керівника                                                              А.А. Гавриш</t>
  </si>
  <si>
    <t xml:space="preserve">     Т.М.МАЛОГОЛОВА</t>
  </si>
  <si>
    <t>одержані гранти та субсидії</t>
  </si>
  <si>
    <r>
      <t xml:space="preserve">За </t>
    </r>
    <r>
      <rPr>
        <b/>
        <u/>
        <sz val="12"/>
        <color indexed="8"/>
        <rFont val="Times New Roman"/>
        <family val="1"/>
        <charset val="204"/>
      </rPr>
      <t xml:space="preserve"> 9 місяців 2023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</si>
</sst>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/>
    <xf numFmtId="164" fontId="5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8" fillId="0" borderId="0" xfId="0" applyFont="1"/>
    <xf numFmtId="1" fontId="3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3" fillId="0" borderId="0" xfId="0" applyFont="1"/>
    <xf numFmtId="0" fontId="11" fillId="0" borderId="1" xfId="0" applyFont="1" applyBorder="1"/>
    <xf numFmtId="1" fontId="0" fillId="0" borderId="0" xfId="0" applyNumberFormat="1"/>
    <xf numFmtId="0" fontId="7" fillId="0" borderId="0" xfId="0" applyFont="1" applyAlignment="1">
      <alignment vertical="top"/>
    </xf>
    <xf numFmtId="0" fontId="9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60;&#1030;&#1053;&#1055;&#1051;&#1040;&#1053;&#1048;\&#1060;&#1110;&#1085;&#1087;&#1083;&#1072;&#1085;%202023\&#1047;&#1074;&#1110;&#1090;%20&#1087;&#1088;&#1086;%20&#1074;&#1080;&#1082;.&#1092;&#1110;&#1085;.&#1087;&#1083;&#1072;&#1085;&#1091;\&#1079;&#1074;&#1110;&#1090;%20&#1087;&#1088;&#1086;%20&#1074;&#1080;&#1082;.&#1092;&#1110;&#1085;.&#1087;&#1083;&#1072;&#1085;&#1091;%20&#1030;%20%20&#1087;&#1110;&#1074;&#1088;.%202023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 ПРО ВИКОН.ФІН.ПЛАНУ"/>
      <sheetName val="звіт про викона"/>
      <sheetName val="Доходи"/>
    </sheetNames>
    <sheetDataSet>
      <sheetData sheetId="0">
        <row r="106">
          <cell r="D106">
            <v>13019</v>
          </cell>
        </row>
        <row r="109">
          <cell r="D109">
            <v>2</v>
          </cell>
        </row>
        <row r="113">
          <cell r="D113">
            <v>154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zoomScaleNormal="100" workbookViewId="0">
      <selection activeCell="A104" sqref="A104:F104"/>
    </sheetView>
  </sheetViews>
  <sheetFormatPr defaultRowHeight="15" x14ac:dyDescent="0.25"/>
  <cols>
    <col min="1" max="1" width="82.5703125" customWidth="1"/>
    <col min="3" max="3" width="18.5703125" customWidth="1"/>
    <col min="4" max="5" width="18.85546875" customWidth="1"/>
    <col min="6" max="6" width="17.28515625" customWidth="1"/>
    <col min="7" max="7" width="10.5703125" customWidth="1"/>
  </cols>
  <sheetData>
    <row r="1" spans="1:9" ht="16.5" customHeight="1" x14ac:dyDescent="0.25">
      <c r="D1" s="86" t="s">
        <v>0</v>
      </c>
      <c r="E1" s="86"/>
      <c r="G1" s="41"/>
    </row>
    <row r="2" spans="1:9" ht="17.25" customHeight="1" x14ac:dyDescent="0.25">
      <c r="D2" s="87" t="s">
        <v>1</v>
      </c>
      <c r="E2" s="87"/>
      <c r="F2" s="87"/>
    </row>
    <row r="3" spans="1:9" ht="17.25" customHeight="1" x14ac:dyDescent="0.3">
      <c r="D3" s="88" t="s">
        <v>113</v>
      </c>
      <c r="E3" s="88"/>
      <c r="F3" s="88"/>
      <c r="G3" s="49"/>
    </row>
    <row r="4" spans="1:9" ht="23.25" customHeight="1" x14ac:dyDescent="0.25">
      <c r="A4" s="1"/>
      <c r="D4" s="89" t="s">
        <v>2</v>
      </c>
      <c r="E4" s="89"/>
      <c r="F4" s="89"/>
      <c r="G4" s="50"/>
    </row>
    <row r="5" spans="1:9" ht="25.5" customHeight="1" x14ac:dyDescent="0.3">
      <c r="A5" s="1"/>
      <c r="D5" s="2"/>
      <c r="E5" s="3" t="s">
        <v>121</v>
      </c>
      <c r="F5" s="4"/>
    </row>
    <row r="6" spans="1:9" ht="15.75" x14ac:dyDescent="0.25">
      <c r="A6" s="5" t="s">
        <v>3</v>
      </c>
      <c r="B6" s="6"/>
    </row>
    <row r="7" spans="1:9" ht="15.75" x14ac:dyDescent="0.25">
      <c r="A7" s="5"/>
      <c r="H7" s="7"/>
      <c r="I7" s="7"/>
    </row>
    <row r="8" spans="1:9" ht="24" customHeight="1" x14ac:dyDescent="0.25">
      <c r="A8" s="8" t="s">
        <v>116</v>
      </c>
      <c r="B8" s="90"/>
      <c r="C8" s="90"/>
      <c r="D8" s="90"/>
      <c r="E8" s="9"/>
      <c r="F8" s="10" t="s">
        <v>4</v>
      </c>
      <c r="H8" s="7"/>
      <c r="I8" s="7"/>
    </row>
    <row r="9" spans="1:9" ht="15.75" x14ac:dyDescent="0.25">
      <c r="A9" s="11" t="s">
        <v>114</v>
      </c>
      <c r="B9" s="91"/>
      <c r="C9" s="91"/>
      <c r="D9" s="91"/>
      <c r="E9" s="9" t="s">
        <v>5</v>
      </c>
      <c r="F9" s="10">
        <v>2023</v>
      </c>
      <c r="H9" s="12"/>
      <c r="I9" s="7"/>
    </row>
    <row r="10" spans="1:9" ht="23.25" customHeight="1" x14ac:dyDescent="0.25">
      <c r="A10" s="11" t="s">
        <v>115</v>
      </c>
      <c r="B10" s="91"/>
      <c r="C10" s="91"/>
      <c r="D10" s="91"/>
      <c r="E10" s="9" t="s">
        <v>6</v>
      </c>
      <c r="F10" s="10">
        <v>32863684</v>
      </c>
      <c r="H10" s="12"/>
      <c r="I10" s="7"/>
    </row>
    <row r="11" spans="1:9" ht="33" customHeight="1" x14ac:dyDescent="0.25">
      <c r="A11" s="11" t="s">
        <v>117</v>
      </c>
      <c r="B11" s="91"/>
      <c r="C11" s="91"/>
      <c r="D11" s="91"/>
      <c r="E11" s="9" t="s">
        <v>7</v>
      </c>
      <c r="F11" s="9"/>
      <c r="H11" s="13"/>
      <c r="I11" s="7"/>
    </row>
    <row r="12" spans="1:9" ht="31.5" x14ac:dyDescent="0.25">
      <c r="A12" s="48" t="s">
        <v>118</v>
      </c>
      <c r="B12" s="91"/>
      <c r="C12" s="91"/>
      <c r="D12" s="91"/>
      <c r="E12" s="9" t="s">
        <v>8</v>
      </c>
      <c r="F12" s="9"/>
      <c r="H12" s="13"/>
      <c r="I12" s="7"/>
    </row>
    <row r="13" spans="1:9" ht="21" customHeight="1" x14ac:dyDescent="0.25">
      <c r="A13" s="11" t="s">
        <v>119</v>
      </c>
      <c r="B13" s="91"/>
      <c r="C13" s="91"/>
      <c r="D13" s="91"/>
      <c r="E13" s="9" t="s">
        <v>9</v>
      </c>
      <c r="F13" s="10" t="s">
        <v>10</v>
      </c>
      <c r="H13" s="12"/>
      <c r="I13" s="7"/>
    </row>
    <row r="14" spans="1:9" ht="24" customHeight="1" x14ac:dyDescent="0.25">
      <c r="A14" s="11" t="s">
        <v>120</v>
      </c>
      <c r="B14" s="91"/>
      <c r="C14" s="91"/>
      <c r="D14" s="12"/>
      <c r="E14" s="12"/>
    </row>
    <row r="15" spans="1:9" ht="15.75" x14ac:dyDescent="0.25">
      <c r="A15" s="1"/>
    </row>
    <row r="16" spans="1:9" ht="15.75" x14ac:dyDescent="0.25">
      <c r="A16" s="80" t="s">
        <v>12</v>
      </c>
      <c r="B16" s="80"/>
      <c r="C16" s="80"/>
      <c r="D16" s="80"/>
      <c r="E16" s="80"/>
      <c r="F16" s="80"/>
    </row>
    <row r="17" spans="1:6" ht="15.75" x14ac:dyDescent="0.25">
      <c r="A17" s="14"/>
      <c r="B17" s="44" t="s">
        <v>123</v>
      </c>
      <c r="C17" s="44"/>
      <c r="E17" s="14"/>
      <c r="F17" s="14"/>
    </row>
    <row r="18" spans="1:6" x14ac:dyDescent="0.25">
      <c r="B18" s="33" t="s">
        <v>13</v>
      </c>
      <c r="C18" s="54"/>
      <c r="D18" s="54"/>
    </row>
    <row r="19" spans="1:6" ht="15.75" x14ac:dyDescent="0.25">
      <c r="A19" s="80" t="s">
        <v>14</v>
      </c>
      <c r="B19" s="80"/>
      <c r="C19" s="80"/>
      <c r="D19" s="80"/>
      <c r="E19" s="80"/>
    </row>
    <row r="20" spans="1:6" ht="15.75" x14ac:dyDescent="0.25">
      <c r="A20" s="1" t="s">
        <v>15</v>
      </c>
    </row>
    <row r="21" spans="1:6" ht="15.75" x14ac:dyDescent="0.25">
      <c r="A21" s="1"/>
    </row>
    <row r="22" spans="1:6" ht="47.25" x14ac:dyDescent="0.25">
      <c r="A22" s="9"/>
      <c r="B22" s="10" t="s">
        <v>16</v>
      </c>
      <c r="C22" s="10" t="s">
        <v>17</v>
      </c>
      <c r="D22" s="10" t="s">
        <v>18</v>
      </c>
      <c r="E22" s="10" t="s">
        <v>19</v>
      </c>
      <c r="F22" s="10" t="s">
        <v>20</v>
      </c>
    </row>
    <row r="23" spans="1:6" ht="15.75" x14ac:dyDescent="0.25">
      <c r="A23" s="15">
        <v>1</v>
      </c>
      <c r="B23" s="15">
        <v>2</v>
      </c>
      <c r="C23" s="15">
        <v>3</v>
      </c>
      <c r="D23" s="15">
        <v>4</v>
      </c>
      <c r="E23" s="15">
        <v>5</v>
      </c>
      <c r="F23" s="15">
        <v>6</v>
      </c>
    </row>
    <row r="24" spans="1:6" ht="15.75" customHeight="1" x14ac:dyDescent="0.25">
      <c r="A24" s="81" t="s">
        <v>21</v>
      </c>
      <c r="B24" s="82"/>
      <c r="C24" s="82"/>
      <c r="D24" s="82"/>
      <c r="E24" s="82"/>
      <c r="F24" s="82"/>
    </row>
    <row r="25" spans="1:6" ht="15.75" x14ac:dyDescent="0.25">
      <c r="A25" s="16" t="s">
        <v>22</v>
      </c>
      <c r="B25" s="9"/>
      <c r="C25" s="24"/>
      <c r="D25" s="9"/>
      <c r="E25" s="9"/>
      <c r="F25" s="9"/>
    </row>
    <row r="26" spans="1:6" ht="21" customHeight="1" x14ac:dyDescent="0.25">
      <c r="A26" s="9" t="s">
        <v>23</v>
      </c>
      <c r="B26" s="10">
        <v>10</v>
      </c>
      <c r="C26" s="45">
        <v>124793.37643135001</v>
      </c>
      <c r="D26" s="17">
        <f>99518*1.2</f>
        <v>119421.59999999999</v>
      </c>
      <c r="E26" s="17">
        <f>D26-C26</f>
        <v>-5371.7764313500229</v>
      </c>
      <c r="F26" s="18">
        <f>D26/C26*100</f>
        <v>95.695463505384765</v>
      </c>
    </row>
    <row r="27" spans="1:6" ht="15.75" x14ac:dyDescent="0.25">
      <c r="A27" s="9" t="s">
        <v>24</v>
      </c>
      <c r="B27" s="10">
        <v>11</v>
      </c>
      <c r="C27" s="45">
        <v>30421.763579879997</v>
      </c>
      <c r="D27" s="40">
        <v>29178.3</v>
      </c>
      <c r="E27" s="17">
        <f>D27-C27</f>
        <v>-1243.4635798799973</v>
      </c>
      <c r="F27" s="18">
        <f>D27/C27*100</f>
        <v>95.912585486324701</v>
      </c>
    </row>
    <row r="28" spans="1:6" ht="15.75" x14ac:dyDescent="0.25">
      <c r="A28" s="9" t="s">
        <v>25</v>
      </c>
      <c r="B28" s="10">
        <v>20</v>
      </c>
      <c r="C28" s="45">
        <v>20798.896071891668</v>
      </c>
      <c r="D28" s="17">
        <f>D26/6</f>
        <v>19903.599999999999</v>
      </c>
      <c r="E28" s="17">
        <f>D28-C28</f>
        <v>-895.29607189166927</v>
      </c>
      <c r="F28" s="18">
        <f>D28/C28*100</f>
        <v>95.695463505384765</v>
      </c>
    </row>
    <row r="29" spans="1:6" ht="15.75" x14ac:dyDescent="0.25">
      <c r="A29" s="9" t="s">
        <v>26</v>
      </c>
      <c r="B29" s="10">
        <v>30</v>
      </c>
      <c r="C29" s="45">
        <v>0</v>
      </c>
      <c r="D29" s="9"/>
      <c r="E29" s="9"/>
      <c r="F29" s="9"/>
    </row>
    <row r="30" spans="1:6" ht="21.75" customHeight="1" x14ac:dyDescent="0.25">
      <c r="A30" s="16" t="s">
        <v>27</v>
      </c>
      <c r="B30" s="19">
        <v>40</v>
      </c>
      <c r="C30" s="46">
        <v>103994.48035945835</v>
      </c>
      <c r="D30" s="20">
        <f>D26-D28</f>
        <v>99518</v>
      </c>
      <c r="E30" s="20">
        <f>D30-C30</f>
        <v>-4476.48035945835</v>
      </c>
      <c r="F30" s="47">
        <f>D30/C30*100</f>
        <v>95.695463505384765</v>
      </c>
    </row>
    <row r="31" spans="1:6" ht="15.75" x14ac:dyDescent="0.25">
      <c r="A31" s="9" t="s">
        <v>28</v>
      </c>
      <c r="B31" s="10">
        <v>50</v>
      </c>
      <c r="C31" s="45">
        <v>29869.25</v>
      </c>
      <c r="D31" s="10">
        <v>1041</v>
      </c>
      <c r="E31" s="17">
        <f>D31-C31</f>
        <v>-28828.25</v>
      </c>
      <c r="F31" s="18">
        <f>D31/C31*100</f>
        <v>3.4851896180854895</v>
      </c>
    </row>
    <row r="32" spans="1:6" ht="15.75" x14ac:dyDescent="0.25">
      <c r="A32" s="9" t="s">
        <v>29</v>
      </c>
      <c r="B32" s="10"/>
      <c r="C32" s="45"/>
      <c r="D32" s="9"/>
      <c r="E32" s="9"/>
      <c r="F32" s="9"/>
    </row>
    <row r="33" spans="1:7" ht="15.75" x14ac:dyDescent="0.25">
      <c r="A33" s="9" t="s">
        <v>30</v>
      </c>
      <c r="B33" s="10">
        <v>51</v>
      </c>
      <c r="C33" s="45">
        <v>158.25</v>
      </c>
      <c r="D33" s="10">
        <v>215</v>
      </c>
      <c r="E33" s="17">
        <f>D33-C33</f>
        <v>56.75</v>
      </c>
      <c r="F33" s="18">
        <f>D33/C33*100</f>
        <v>135.86097946287518</v>
      </c>
    </row>
    <row r="34" spans="1:7" ht="15.75" x14ac:dyDescent="0.25">
      <c r="A34" s="9" t="s">
        <v>122</v>
      </c>
      <c r="B34" s="10">
        <v>52</v>
      </c>
      <c r="C34" s="45">
        <v>28700</v>
      </c>
      <c r="D34" s="10">
        <v>483</v>
      </c>
      <c r="E34" s="17">
        <f>D34-C34</f>
        <v>-28217</v>
      </c>
      <c r="F34" s="18">
        <f>D34/C34*100</f>
        <v>1.6829268292682928</v>
      </c>
    </row>
    <row r="35" spans="1:7" ht="20.25" customHeight="1" x14ac:dyDescent="0.25">
      <c r="A35" s="9" t="s">
        <v>31</v>
      </c>
      <c r="B35" s="10">
        <v>53</v>
      </c>
      <c r="C35" s="45">
        <v>6</v>
      </c>
      <c r="D35" s="10">
        <v>1</v>
      </c>
      <c r="E35" s="17">
        <f>D35-C35</f>
        <v>-5</v>
      </c>
      <c r="F35" s="18">
        <f>D35/C35*100</f>
        <v>16.666666666666664</v>
      </c>
    </row>
    <row r="36" spans="1:7" ht="15.75" x14ac:dyDescent="0.25">
      <c r="A36" s="9" t="s">
        <v>32</v>
      </c>
      <c r="B36" s="10">
        <v>60</v>
      </c>
      <c r="C36" s="45">
        <v>0</v>
      </c>
      <c r="D36" s="9"/>
      <c r="E36" s="9"/>
      <c r="F36" s="9"/>
    </row>
    <row r="37" spans="1:7" ht="15.75" x14ac:dyDescent="0.25">
      <c r="A37" s="9" t="s">
        <v>33</v>
      </c>
      <c r="B37" s="10">
        <v>70</v>
      </c>
      <c r="C37" s="45">
        <v>0</v>
      </c>
      <c r="D37" s="10">
        <v>0</v>
      </c>
      <c r="E37" s="17">
        <f>D37-C37</f>
        <v>0</v>
      </c>
      <c r="F37" s="18">
        <v>0</v>
      </c>
    </row>
    <row r="38" spans="1:7" ht="15.75" x14ac:dyDescent="0.25">
      <c r="A38" s="9" t="s">
        <v>34</v>
      </c>
      <c r="B38" s="10">
        <v>80</v>
      </c>
      <c r="C38" s="45">
        <v>870</v>
      </c>
      <c r="D38" s="10">
        <v>1252</v>
      </c>
      <c r="E38" s="17">
        <f>D38-C38</f>
        <v>382</v>
      </c>
      <c r="F38" s="17">
        <f>D38/C38*100</f>
        <v>143.90804597701151</v>
      </c>
    </row>
    <row r="39" spans="1:7" ht="15.75" x14ac:dyDescent="0.25">
      <c r="A39" s="9" t="s">
        <v>35</v>
      </c>
      <c r="B39" s="10"/>
      <c r="C39" s="45"/>
      <c r="D39" s="9"/>
      <c r="E39" s="9"/>
      <c r="F39" s="9"/>
    </row>
    <row r="40" spans="1:7" ht="15.75" x14ac:dyDescent="0.25">
      <c r="A40" s="9" t="s">
        <v>36</v>
      </c>
      <c r="B40" s="10">
        <v>81</v>
      </c>
      <c r="C40" s="45">
        <v>0</v>
      </c>
      <c r="D40" s="9"/>
      <c r="E40" s="9"/>
      <c r="F40" s="9"/>
    </row>
    <row r="41" spans="1:7" ht="15.75" x14ac:dyDescent="0.25">
      <c r="A41" s="9" t="s">
        <v>37</v>
      </c>
      <c r="B41" s="10">
        <v>82</v>
      </c>
      <c r="C41" s="45">
        <v>870</v>
      </c>
      <c r="D41" s="17">
        <v>1252</v>
      </c>
      <c r="E41" s="17">
        <f>D41-C41</f>
        <v>382</v>
      </c>
      <c r="F41" s="17">
        <f t="shared" ref="F41:F48" si="0">D41/C41*100</f>
        <v>143.90804597701151</v>
      </c>
    </row>
    <row r="42" spans="1:7" ht="15.75" x14ac:dyDescent="0.25">
      <c r="A42" s="16" t="s">
        <v>38</v>
      </c>
      <c r="B42" s="19">
        <v>90</v>
      </c>
      <c r="C42" s="46">
        <v>134733.73035945836</v>
      </c>
      <c r="D42" s="20">
        <f>D30+D31+D37+D38</f>
        <v>101811</v>
      </c>
      <c r="E42" s="20">
        <f>D42-C42</f>
        <v>-32922.730359458365</v>
      </c>
      <c r="F42" s="20">
        <f t="shared" si="0"/>
        <v>75.564596725984458</v>
      </c>
      <c r="G42" s="53"/>
    </row>
    <row r="43" spans="1:7" ht="15.75" x14ac:dyDescent="0.25">
      <c r="A43" s="16" t="s">
        <v>39</v>
      </c>
      <c r="B43" s="10"/>
      <c r="C43" s="45"/>
      <c r="D43" s="9"/>
      <c r="E43" s="9"/>
      <c r="F43" s="9"/>
    </row>
    <row r="44" spans="1:7" ht="15.75" x14ac:dyDescent="0.25">
      <c r="A44" s="9" t="s">
        <v>40</v>
      </c>
      <c r="B44" s="10">
        <v>100</v>
      </c>
      <c r="C44" s="45">
        <v>129350.41110256255</v>
      </c>
      <c r="D44" s="10">
        <v>116431</v>
      </c>
      <c r="E44" s="17">
        <f>D44-C44</f>
        <v>-12919.411102562546</v>
      </c>
      <c r="F44" s="17">
        <f t="shared" si="0"/>
        <v>90.012083461939156</v>
      </c>
    </row>
    <row r="45" spans="1:7" ht="15.75" x14ac:dyDescent="0.25">
      <c r="A45" s="9" t="s">
        <v>41</v>
      </c>
      <c r="B45" s="10">
        <v>110</v>
      </c>
      <c r="C45" s="45">
        <v>5132.4268910883748</v>
      </c>
      <c r="D45" s="10">
        <v>5812</v>
      </c>
      <c r="E45" s="17">
        <f>D45-C45</f>
        <v>679.57310891162524</v>
      </c>
      <c r="F45" s="17">
        <f t="shared" si="0"/>
        <v>113.24077523815474</v>
      </c>
    </row>
    <row r="46" spans="1:7" ht="15" customHeight="1" x14ac:dyDescent="0.25">
      <c r="A46" s="21" t="s">
        <v>42</v>
      </c>
      <c r="B46" s="22">
        <v>120</v>
      </c>
      <c r="C46" s="45">
        <v>732.0590733948718</v>
      </c>
      <c r="D46" s="22">
        <v>890</v>
      </c>
      <c r="E46" s="17">
        <f>D46-C46</f>
        <v>157.9409266051282</v>
      </c>
      <c r="F46" s="17">
        <f t="shared" si="0"/>
        <v>121.5748881948404</v>
      </c>
    </row>
    <row r="47" spans="1:7" ht="15.75" x14ac:dyDescent="0.25">
      <c r="A47" s="9" t="s">
        <v>43</v>
      </c>
      <c r="B47" s="10">
        <v>130</v>
      </c>
      <c r="C47" s="45">
        <v>630</v>
      </c>
      <c r="D47" s="10">
        <v>561</v>
      </c>
      <c r="E47" s="17">
        <f>D47-C47</f>
        <v>-69</v>
      </c>
      <c r="F47" s="17">
        <f t="shared" si="0"/>
        <v>89.047619047619037</v>
      </c>
    </row>
    <row r="48" spans="1:7" ht="15.75" x14ac:dyDescent="0.25">
      <c r="A48" s="9" t="s">
        <v>44</v>
      </c>
      <c r="B48" s="10">
        <v>140</v>
      </c>
      <c r="C48" s="45">
        <v>7.5</v>
      </c>
      <c r="D48" s="10">
        <v>0</v>
      </c>
      <c r="E48" s="17">
        <f>D48-C48</f>
        <v>-7.5</v>
      </c>
      <c r="F48" s="17">
        <f t="shared" si="0"/>
        <v>0</v>
      </c>
    </row>
    <row r="49" spans="1:6" ht="15.75" x14ac:dyDescent="0.25">
      <c r="A49" s="9" t="s">
        <v>45</v>
      </c>
      <c r="B49" s="10">
        <v>150</v>
      </c>
      <c r="C49" s="45"/>
      <c r="D49" s="9"/>
      <c r="E49" s="9"/>
      <c r="F49" s="9"/>
    </row>
    <row r="50" spans="1:6" ht="15.75" x14ac:dyDescent="0.25">
      <c r="A50" s="9" t="s">
        <v>46</v>
      </c>
      <c r="B50" s="10">
        <v>160</v>
      </c>
      <c r="C50" s="45"/>
      <c r="D50" s="9"/>
      <c r="E50" s="9"/>
      <c r="F50" s="9"/>
    </row>
    <row r="51" spans="1:6" ht="15.75" x14ac:dyDescent="0.25">
      <c r="A51" s="16" t="s">
        <v>47</v>
      </c>
      <c r="B51" s="19">
        <v>170</v>
      </c>
      <c r="C51" s="46">
        <v>135852.39706704576</v>
      </c>
      <c r="D51" s="19">
        <f>SUM(D44:D50)</f>
        <v>123694</v>
      </c>
      <c r="E51" s="20">
        <f>D51-C51</f>
        <v>-12158.397067045764</v>
      </c>
      <c r="F51" s="20">
        <f>D51/C51*100</f>
        <v>91.050288894758808</v>
      </c>
    </row>
    <row r="52" spans="1:6" ht="15" customHeight="1" x14ac:dyDescent="0.25">
      <c r="A52" s="83" t="s">
        <v>48</v>
      </c>
      <c r="B52" s="67"/>
      <c r="C52" s="69"/>
      <c r="D52" s="75"/>
      <c r="E52" s="75"/>
      <c r="F52" s="75"/>
    </row>
    <row r="53" spans="1:6" ht="15" customHeight="1" x14ac:dyDescent="0.25">
      <c r="A53" s="84"/>
      <c r="B53" s="78"/>
      <c r="C53" s="70"/>
      <c r="D53" s="76"/>
      <c r="E53" s="76"/>
      <c r="F53" s="76"/>
    </row>
    <row r="54" spans="1:6" ht="15" hidden="1" customHeight="1" x14ac:dyDescent="0.25">
      <c r="A54" s="85"/>
      <c r="B54" s="68"/>
      <c r="C54" s="45">
        <v>0</v>
      </c>
      <c r="D54" s="77"/>
      <c r="E54" s="77"/>
      <c r="F54" s="77"/>
    </row>
    <row r="55" spans="1:6" ht="15.75" x14ac:dyDescent="0.25">
      <c r="A55" s="9" t="s">
        <v>49</v>
      </c>
      <c r="B55" s="10">
        <v>180</v>
      </c>
      <c r="C55" s="45"/>
      <c r="D55" s="10"/>
      <c r="E55" s="17"/>
      <c r="F55" s="17"/>
    </row>
    <row r="56" spans="1:6" ht="15.75" x14ac:dyDescent="0.25">
      <c r="A56" s="9" t="s">
        <v>50</v>
      </c>
      <c r="B56" s="10">
        <v>181</v>
      </c>
      <c r="C56" s="45"/>
      <c r="D56" s="10"/>
      <c r="E56" s="17"/>
      <c r="F56" s="17"/>
    </row>
    <row r="57" spans="1:6" ht="15.75" x14ac:dyDescent="0.25">
      <c r="A57" s="9" t="s">
        <v>51</v>
      </c>
      <c r="B57" s="10">
        <v>182</v>
      </c>
      <c r="C57" s="45">
        <v>-25355.930743104196</v>
      </c>
      <c r="D57" s="10">
        <v>-16913</v>
      </c>
      <c r="E57" s="17">
        <f>D57-C57</f>
        <v>8442.9307431041962</v>
      </c>
      <c r="F57" s="17">
        <f t="shared" ref="F57" si="1">D57/C57*100</f>
        <v>66.702343413679117</v>
      </c>
    </row>
    <row r="58" spans="1:6" ht="15.75" x14ac:dyDescent="0.25">
      <c r="A58" s="9" t="s">
        <v>52</v>
      </c>
      <c r="B58" s="10">
        <v>190</v>
      </c>
      <c r="C58" s="45"/>
      <c r="D58" s="10"/>
      <c r="E58" s="17"/>
      <c r="F58" s="17"/>
    </row>
    <row r="59" spans="1:6" ht="15.75" x14ac:dyDescent="0.25">
      <c r="A59" s="9" t="s">
        <v>53</v>
      </c>
      <c r="B59" s="10">
        <v>191</v>
      </c>
      <c r="C59" s="45"/>
      <c r="D59" s="10"/>
      <c r="E59" s="9"/>
      <c r="F59" s="9"/>
    </row>
    <row r="60" spans="1:6" ht="15.75" x14ac:dyDescent="0.25">
      <c r="A60" s="9" t="s">
        <v>54</v>
      </c>
      <c r="B60" s="10">
        <v>192</v>
      </c>
      <c r="C60" s="45">
        <v>-1981</v>
      </c>
      <c r="D60" s="10">
        <v>-23135</v>
      </c>
      <c r="E60" s="17">
        <f>D60-C60</f>
        <v>-21154</v>
      </c>
      <c r="F60" s="17">
        <f t="shared" ref="F60" si="2">D60/C60*100</f>
        <v>1167.8445229681979</v>
      </c>
    </row>
    <row r="61" spans="1:6" ht="15.75" x14ac:dyDescent="0.25">
      <c r="A61" s="9" t="s">
        <v>55</v>
      </c>
      <c r="B61" s="10">
        <v>200</v>
      </c>
      <c r="C61" s="45"/>
      <c r="D61" s="19"/>
      <c r="E61" s="20"/>
      <c r="F61" s="20"/>
    </row>
    <row r="62" spans="1:6" ht="15.75" x14ac:dyDescent="0.25">
      <c r="A62" s="9" t="s">
        <v>50</v>
      </c>
      <c r="B62" s="10">
        <v>201</v>
      </c>
      <c r="C62" s="45"/>
      <c r="D62" s="10"/>
      <c r="E62" s="9"/>
      <c r="F62" s="9"/>
    </row>
    <row r="63" spans="1:6" ht="15.75" x14ac:dyDescent="0.25">
      <c r="A63" s="9" t="s">
        <v>51</v>
      </c>
      <c r="B63" s="10">
        <v>202</v>
      </c>
      <c r="C63" s="45">
        <v>-1119</v>
      </c>
      <c r="D63" s="10">
        <v>-21883</v>
      </c>
      <c r="E63" s="17">
        <f>D63-C63</f>
        <v>-20764</v>
      </c>
      <c r="F63" s="17">
        <f t="shared" ref="F63" si="3">D63/C63*100</f>
        <v>1955.5853440571941</v>
      </c>
    </row>
    <row r="64" spans="1:6" ht="15.75" x14ac:dyDescent="0.25">
      <c r="A64" s="9" t="s">
        <v>56</v>
      </c>
      <c r="B64" s="10">
        <v>210</v>
      </c>
      <c r="C64" s="45"/>
      <c r="D64" s="10"/>
      <c r="E64" s="17"/>
      <c r="F64" s="9"/>
    </row>
    <row r="65" spans="1:6" ht="15.75" x14ac:dyDescent="0.25">
      <c r="A65" s="9" t="s">
        <v>57</v>
      </c>
      <c r="B65" s="10">
        <v>220</v>
      </c>
      <c r="C65" s="45"/>
      <c r="D65" s="10"/>
      <c r="E65" s="9"/>
      <c r="F65" s="9"/>
    </row>
    <row r="66" spans="1:6" ht="15.75" x14ac:dyDescent="0.25">
      <c r="A66" s="9" t="s">
        <v>53</v>
      </c>
      <c r="B66" s="10">
        <v>221</v>
      </c>
      <c r="C66" s="45"/>
      <c r="D66" s="10"/>
      <c r="E66" s="17"/>
      <c r="F66" s="17"/>
    </row>
    <row r="67" spans="1:6" ht="15.75" x14ac:dyDescent="0.25">
      <c r="A67" s="9" t="s">
        <v>54</v>
      </c>
      <c r="B67" s="10">
        <v>222</v>
      </c>
      <c r="C67" s="45">
        <f>C63</f>
        <v>-1119</v>
      </c>
      <c r="D67" s="10">
        <f>D63</f>
        <v>-21883</v>
      </c>
      <c r="E67" s="17">
        <f>D67-C67</f>
        <v>-20764</v>
      </c>
      <c r="F67" s="17">
        <f t="shared" ref="F67" si="4">D67/C67*100</f>
        <v>1955.5853440571941</v>
      </c>
    </row>
    <row r="68" spans="1:6" ht="15.75" x14ac:dyDescent="0.25">
      <c r="A68" s="9" t="s">
        <v>58</v>
      </c>
      <c r="B68" s="10">
        <v>230</v>
      </c>
      <c r="C68" s="45"/>
      <c r="D68" s="9"/>
      <c r="E68" s="9"/>
      <c r="F68" s="9"/>
    </row>
    <row r="69" spans="1:6" ht="15.75" x14ac:dyDescent="0.25">
      <c r="A69" s="60"/>
      <c r="B69" s="61"/>
      <c r="C69" s="61"/>
      <c r="D69" s="61"/>
      <c r="E69" s="61"/>
      <c r="F69" s="61"/>
    </row>
    <row r="70" spans="1:6" ht="15.75" x14ac:dyDescent="0.25">
      <c r="A70" s="58" t="s">
        <v>59</v>
      </c>
      <c r="B70" s="59"/>
      <c r="C70" s="59"/>
      <c r="D70" s="59"/>
      <c r="E70" s="59"/>
      <c r="F70" s="59"/>
    </row>
    <row r="71" spans="1:6" ht="15.75" x14ac:dyDescent="0.25">
      <c r="A71" s="9" t="s">
        <v>60</v>
      </c>
      <c r="B71" s="10">
        <v>240</v>
      </c>
      <c r="C71" s="45">
        <v>90880.713386926684</v>
      </c>
      <c r="D71" s="10">
        <v>75029</v>
      </c>
      <c r="E71" s="17">
        <f t="shared" ref="E71:E78" si="5">D71-C71</f>
        <v>-15851.713386926684</v>
      </c>
      <c r="F71" s="17">
        <f t="shared" ref="F71:F76" si="6">D71/C71*100</f>
        <v>82.557670603401121</v>
      </c>
    </row>
    <row r="72" spans="1:6" ht="15.75" x14ac:dyDescent="0.25">
      <c r="A72" s="9" t="s">
        <v>61</v>
      </c>
      <c r="B72" s="10">
        <v>250</v>
      </c>
      <c r="C72" s="45">
        <v>30972.691541081247</v>
      </c>
      <c r="D72" s="10">
        <v>32821</v>
      </c>
      <c r="E72" s="17">
        <f t="shared" si="5"/>
        <v>1848.3084589187529</v>
      </c>
      <c r="F72" s="17">
        <f t="shared" si="6"/>
        <v>105.96754226692637</v>
      </c>
    </row>
    <row r="73" spans="1:6" ht="15.75" x14ac:dyDescent="0.25">
      <c r="A73" s="9" t="s">
        <v>62</v>
      </c>
      <c r="B73" s="10">
        <v>260</v>
      </c>
      <c r="C73" s="45">
        <v>6813.9921390378749</v>
      </c>
      <c r="D73" s="10">
        <v>6838</v>
      </c>
      <c r="E73" s="17">
        <f t="shared" si="5"/>
        <v>24.007860962125051</v>
      </c>
      <c r="F73" s="17">
        <f t="shared" si="6"/>
        <v>100.35233179716458</v>
      </c>
    </row>
    <row r="74" spans="1:6" ht="15.75" x14ac:dyDescent="0.25">
      <c r="A74" s="9" t="s">
        <v>63</v>
      </c>
      <c r="B74" s="10">
        <v>270</v>
      </c>
      <c r="C74" s="45">
        <v>3420</v>
      </c>
      <c r="D74" s="10">
        <v>4681</v>
      </c>
      <c r="E74" s="17">
        <f t="shared" si="5"/>
        <v>1261</v>
      </c>
      <c r="F74" s="17">
        <f t="shared" si="6"/>
        <v>136.87134502923976</v>
      </c>
    </row>
    <row r="75" spans="1:6" ht="15.75" x14ac:dyDescent="0.25">
      <c r="A75" s="9" t="s">
        <v>64</v>
      </c>
      <c r="B75" s="10">
        <v>280</v>
      </c>
      <c r="C75" s="45">
        <v>3757.5</v>
      </c>
      <c r="D75" s="10">
        <v>4325</v>
      </c>
      <c r="E75" s="17">
        <f t="shared" si="5"/>
        <v>567.5</v>
      </c>
      <c r="F75" s="17">
        <f t="shared" si="6"/>
        <v>115.10312707917498</v>
      </c>
    </row>
    <row r="76" spans="1:6" ht="15" customHeight="1" x14ac:dyDescent="0.25">
      <c r="A76" s="75" t="s">
        <v>65</v>
      </c>
      <c r="B76" s="67">
        <v>290</v>
      </c>
      <c r="C76" s="69">
        <v>135844.89706704582</v>
      </c>
      <c r="D76" s="67">
        <f>SUM(D71:D75)</f>
        <v>123694</v>
      </c>
      <c r="E76" s="71">
        <f t="shared" si="5"/>
        <v>-12150.897067045822</v>
      </c>
      <c r="F76" s="71">
        <f t="shared" si="6"/>
        <v>91.055315783375505</v>
      </c>
    </row>
    <row r="77" spans="1:6" ht="7.5" customHeight="1" x14ac:dyDescent="0.25">
      <c r="A77" s="76"/>
      <c r="B77" s="78"/>
      <c r="C77" s="79"/>
      <c r="D77" s="78"/>
      <c r="E77" s="72"/>
      <c r="F77" s="72"/>
    </row>
    <row r="78" spans="1:6" ht="15" hidden="1" customHeight="1" x14ac:dyDescent="0.25">
      <c r="A78" s="77"/>
      <c r="B78" s="68"/>
      <c r="C78" s="34"/>
      <c r="D78" s="68"/>
      <c r="E78" s="17">
        <f t="shared" si="5"/>
        <v>0</v>
      </c>
      <c r="F78" s="18" t="e">
        <f>D78/C78*100-100</f>
        <v>#DIV/0!</v>
      </c>
    </row>
    <row r="79" spans="1:6" ht="15" customHeight="1" x14ac:dyDescent="0.25">
      <c r="A79" s="60"/>
      <c r="B79" s="61"/>
      <c r="C79" s="61"/>
      <c r="D79" s="61"/>
      <c r="E79" s="61"/>
      <c r="F79" s="61"/>
    </row>
    <row r="80" spans="1:6" ht="15.75" x14ac:dyDescent="0.25">
      <c r="A80" s="58" t="s">
        <v>66</v>
      </c>
      <c r="B80" s="59"/>
      <c r="C80" s="59"/>
      <c r="D80" s="59"/>
      <c r="E80" s="59"/>
      <c r="F80" s="59"/>
    </row>
    <row r="81" spans="1:6" ht="32.25" customHeight="1" x14ac:dyDescent="0.25">
      <c r="A81" s="16" t="s">
        <v>67</v>
      </c>
      <c r="B81" s="19">
        <v>300</v>
      </c>
      <c r="C81" s="46">
        <v>4691.5</v>
      </c>
      <c r="D81" s="19">
        <f>D82+D83+D85</f>
        <v>10962.400000000001</v>
      </c>
      <c r="E81" s="19">
        <f>D81-C81</f>
        <v>6270.9000000000015</v>
      </c>
      <c r="F81" s="20">
        <f t="shared" ref="F81:F90" si="7">D81/C81*100</f>
        <v>233.66513908131731</v>
      </c>
    </row>
    <row r="82" spans="1:6" ht="15.75" x14ac:dyDescent="0.25">
      <c r="A82" s="9" t="s">
        <v>68</v>
      </c>
      <c r="B82" s="10">
        <v>301</v>
      </c>
      <c r="C82" s="45">
        <v>0</v>
      </c>
      <c r="D82" s="24">
        <v>0</v>
      </c>
      <c r="E82" s="23">
        <f t="shared" ref="E82:E90" si="8">D82-C82</f>
        <v>0</v>
      </c>
      <c r="F82" s="23">
        <v>0</v>
      </c>
    </row>
    <row r="83" spans="1:6" ht="18" customHeight="1" x14ac:dyDescent="0.25">
      <c r="A83" s="9" t="s">
        <v>69</v>
      </c>
      <c r="B83" s="10">
        <v>302</v>
      </c>
      <c r="C83" s="45">
        <v>3029</v>
      </c>
      <c r="D83" s="24">
        <v>9250.2000000000007</v>
      </c>
      <c r="E83" s="10">
        <f t="shared" si="8"/>
        <v>6221.2000000000007</v>
      </c>
      <c r="F83" s="17">
        <f t="shared" si="7"/>
        <v>305.38791680422588</v>
      </c>
    </row>
    <row r="84" spans="1:6" ht="19.5" customHeight="1" x14ac:dyDescent="0.25">
      <c r="A84" s="9" t="s">
        <v>70</v>
      </c>
      <c r="B84" s="10">
        <v>303</v>
      </c>
      <c r="C84" s="45">
        <v>0</v>
      </c>
      <c r="D84" s="24"/>
      <c r="E84" s="10"/>
      <c r="F84" s="23"/>
    </row>
    <row r="85" spans="1:6" ht="15.75" x14ac:dyDescent="0.25">
      <c r="A85" s="9" t="s">
        <v>71</v>
      </c>
      <c r="B85" s="10">
        <v>304</v>
      </c>
      <c r="C85" s="45">
        <v>1662.5</v>
      </c>
      <c r="D85" s="17">
        <f>D86+D87</f>
        <v>1712.2</v>
      </c>
      <c r="E85" s="17">
        <f t="shared" si="8"/>
        <v>49.700000000000045</v>
      </c>
      <c r="F85" s="17">
        <f t="shared" si="7"/>
        <v>102.98947368421052</v>
      </c>
    </row>
    <row r="86" spans="1:6" ht="22.5" customHeight="1" x14ac:dyDescent="0.25">
      <c r="A86" s="9" t="s">
        <v>72</v>
      </c>
      <c r="B86" s="10" t="s">
        <v>73</v>
      </c>
      <c r="C86" s="45"/>
      <c r="D86" s="9"/>
      <c r="E86" s="17"/>
      <c r="F86" s="23"/>
    </row>
    <row r="87" spans="1:6" ht="17.25" customHeight="1" x14ac:dyDescent="0.25">
      <c r="A87" s="9" t="s">
        <v>74</v>
      </c>
      <c r="B87" s="10" t="s">
        <v>75</v>
      </c>
      <c r="C87" s="45">
        <v>1662.5</v>
      </c>
      <c r="D87" s="17">
        <f>SUM(D88:D90)</f>
        <v>1712.2</v>
      </c>
      <c r="E87" s="17">
        <f t="shared" si="8"/>
        <v>49.700000000000045</v>
      </c>
      <c r="F87" s="17">
        <f t="shared" si="7"/>
        <v>102.98947368421052</v>
      </c>
    </row>
    <row r="88" spans="1:6" ht="15.75" x14ac:dyDescent="0.25">
      <c r="A88" s="9" t="s">
        <v>76</v>
      </c>
      <c r="B88" s="10"/>
      <c r="C88" s="45">
        <v>1340</v>
      </c>
      <c r="D88" s="17">
        <v>1619.2</v>
      </c>
      <c r="E88" s="17">
        <f t="shared" si="8"/>
        <v>279.20000000000005</v>
      </c>
      <c r="F88" s="17">
        <f t="shared" si="7"/>
        <v>120.83582089552239</v>
      </c>
    </row>
    <row r="89" spans="1:6" ht="15.75" x14ac:dyDescent="0.25">
      <c r="A89" s="9" t="s">
        <v>77</v>
      </c>
      <c r="B89" s="10"/>
      <c r="C89" s="45">
        <v>157.5</v>
      </c>
      <c r="D89" s="17">
        <v>6</v>
      </c>
      <c r="E89" s="17">
        <f t="shared" si="8"/>
        <v>-151.5</v>
      </c>
      <c r="F89" s="17">
        <f t="shared" si="7"/>
        <v>3.8095238095238098</v>
      </c>
    </row>
    <row r="90" spans="1:6" ht="15.75" x14ac:dyDescent="0.25">
      <c r="A90" s="9" t="s">
        <v>78</v>
      </c>
      <c r="B90" s="10"/>
      <c r="C90" s="45">
        <v>165</v>
      </c>
      <c r="D90" s="17">
        <v>87</v>
      </c>
      <c r="E90" s="17">
        <f t="shared" si="8"/>
        <v>-78</v>
      </c>
      <c r="F90" s="17">
        <f t="shared" si="7"/>
        <v>52.72727272727272</v>
      </c>
    </row>
    <row r="91" spans="1:6" ht="15.75" x14ac:dyDescent="0.25">
      <c r="A91" s="16" t="s">
        <v>79</v>
      </c>
      <c r="B91" s="19">
        <v>310</v>
      </c>
      <c r="C91" s="45"/>
      <c r="D91" s="9"/>
      <c r="E91" s="9"/>
      <c r="F91" s="9"/>
    </row>
    <row r="92" spans="1:6" ht="33.75" customHeight="1" x14ac:dyDescent="0.25">
      <c r="A92" s="9" t="s">
        <v>80</v>
      </c>
      <c r="B92" s="10"/>
      <c r="C92" s="45"/>
      <c r="D92" s="9"/>
      <c r="E92" s="9"/>
      <c r="F92" s="9"/>
    </row>
    <row r="93" spans="1:6" ht="15.75" x14ac:dyDescent="0.25">
      <c r="A93" s="9" t="s">
        <v>81</v>
      </c>
      <c r="B93" s="10">
        <v>312</v>
      </c>
      <c r="C93" s="45"/>
      <c r="D93" s="9"/>
      <c r="E93" s="9"/>
      <c r="F93" s="9"/>
    </row>
    <row r="94" spans="1:6" ht="24" customHeight="1" x14ac:dyDescent="0.25">
      <c r="A94" s="9" t="s">
        <v>82</v>
      </c>
      <c r="B94" s="10">
        <v>313</v>
      </c>
      <c r="C94" s="45"/>
      <c r="D94" s="9"/>
      <c r="E94" s="9"/>
      <c r="F94" s="9"/>
    </row>
    <row r="95" spans="1:6" ht="15.75" x14ac:dyDescent="0.25">
      <c r="A95" s="16" t="s">
        <v>83</v>
      </c>
      <c r="B95" s="19">
        <v>320</v>
      </c>
      <c r="C95" s="46">
        <v>6813.9921390378749</v>
      </c>
      <c r="D95" s="20">
        <f>D96+D98</f>
        <v>6838</v>
      </c>
      <c r="E95" s="20">
        <f>D95-C95</f>
        <v>24.007860962125051</v>
      </c>
      <c r="F95" s="27">
        <f>D95/C95*100</f>
        <v>100.35233179716458</v>
      </c>
    </row>
    <row r="96" spans="1:6" ht="15" customHeight="1" x14ac:dyDescent="0.25">
      <c r="A96" s="65" t="s">
        <v>84</v>
      </c>
      <c r="B96" s="67">
        <v>321</v>
      </c>
      <c r="C96" s="69">
        <v>6813.9921390378749</v>
      </c>
      <c r="D96" s="69">
        <f>D73</f>
        <v>6838</v>
      </c>
      <c r="E96" s="71">
        <f>D96-C96</f>
        <v>24.007860962125051</v>
      </c>
      <c r="F96" s="73">
        <f>D96/C96*100</f>
        <v>100.35233179716458</v>
      </c>
    </row>
    <row r="97" spans="1:6" ht="21.75" customHeight="1" x14ac:dyDescent="0.25">
      <c r="A97" s="66"/>
      <c r="B97" s="68"/>
      <c r="C97" s="70"/>
      <c r="D97" s="70"/>
      <c r="E97" s="72"/>
      <c r="F97" s="74"/>
    </row>
    <row r="98" spans="1:6" ht="15.75" x14ac:dyDescent="0.25">
      <c r="A98" s="9" t="s">
        <v>85</v>
      </c>
      <c r="B98" s="10">
        <v>322</v>
      </c>
      <c r="C98" s="24"/>
      <c r="D98" s="9"/>
      <c r="E98" s="9"/>
      <c r="F98" s="9"/>
    </row>
    <row r="99" spans="1:6" ht="15.75" x14ac:dyDescent="0.25">
      <c r="A99" s="9" t="s">
        <v>86</v>
      </c>
      <c r="B99" s="10">
        <v>330</v>
      </c>
      <c r="C99" s="24"/>
      <c r="D99" s="9"/>
      <c r="E99" s="9"/>
      <c r="F99" s="9"/>
    </row>
    <row r="100" spans="1:6" ht="15.75" x14ac:dyDescent="0.25">
      <c r="A100" s="9" t="s">
        <v>87</v>
      </c>
      <c r="B100" s="10">
        <v>331</v>
      </c>
      <c r="C100" s="24"/>
      <c r="D100" s="9"/>
      <c r="E100" s="9"/>
      <c r="F100" s="9"/>
    </row>
    <row r="101" spans="1:6" ht="15.75" x14ac:dyDescent="0.25">
      <c r="A101" s="9" t="s">
        <v>88</v>
      </c>
      <c r="B101" s="10">
        <v>332</v>
      </c>
      <c r="C101" s="9"/>
      <c r="D101" s="9"/>
      <c r="E101" s="9"/>
      <c r="F101" s="9"/>
    </row>
    <row r="102" spans="1:6" ht="15.75" x14ac:dyDescent="0.25">
      <c r="A102" s="25"/>
      <c r="B102" s="10"/>
      <c r="C102" s="26"/>
      <c r="D102" s="9"/>
      <c r="E102" s="9"/>
      <c r="F102" s="9"/>
    </row>
    <row r="103" spans="1:6" ht="15.75" x14ac:dyDescent="0.25">
      <c r="A103" s="56"/>
      <c r="B103" s="57"/>
      <c r="C103" s="57"/>
      <c r="D103" s="57"/>
      <c r="E103" s="57"/>
      <c r="F103" s="57"/>
    </row>
    <row r="104" spans="1:6" ht="15.75" x14ac:dyDescent="0.25">
      <c r="A104" s="58" t="s">
        <v>89</v>
      </c>
      <c r="B104" s="59"/>
      <c r="C104" s="59"/>
      <c r="D104" s="59"/>
      <c r="E104" s="59"/>
      <c r="F104" s="59"/>
    </row>
    <row r="105" spans="1:6" ht="15" customHeight="1" x14ac:dyDescent="0.25">
      <c r="A105" s="9" t="s">
        <v>90</v>
      </c>
      <c r="B105" s="10">
        <v>340</v>
      </c>
      <c r="C105" s="24"/>
      <c r="D105" s="9"/>
      <c r="E105" s="16"/>
      <c r="F105" s="16"/>
    </row>
    <row r="106" spans="1:6" ht="15.75" x14ac:dyDescent="0.25">
      <c r="A106" s="9" t="s">
        <v>91</v>
      </c>
      <c r="B106" s="10">
        <v>341</v>
      </c>
      <c r="C106" s="24"/>
      <c r="D106" s="9"/>
      <c r="E106" s="9"/>
      <c r="F106" s="9"/>
    </row>
    <row r="107" spans="1:6" ht="31.5" x14ac:dyDescent="0.25">
      <c r="A107" s="9" t="s">
        <v>92</v>
      </c>
      <c r="B107" s="10">
        <v>350</v>
      </c>
      <c r="C107" s="45">
        <v>22000</v>
      </c>
      <c r="D107" s="10">
        <f>'[1]ЗВІТ ПРО ВИКОН.ФІН.ПЛАНУ'!$D$106+5587+78</f>
        <v>18684</v>
      </c>
      <c r="E107" s="10">
        <f>D107-C107</f>
        <v>-3316</v>
      </c>
      <c r="F107" s="23">
        <f>D107/C107*100</f>
        <v>84.927272727272722</v>
      </c>
    </row>
    <row r="108" spans="1:6" ht="17.25" customHeight="1" x14ac:dyDescent="0.25">
      <c r="A108" s="43" t="s">
        <v>91</v>
      </c>
      <c r="B108" s="42">
        <v>351</v>
      </c>
      <c r="C108" s="39"/>
      <c r="D108" s="42">
        <v>29</v>
      </c>
      <c r="E108" s="10">
        <f t="shared" ref="E108:E109" si="9">D108-C108</f>
        <v>29</v>
      </c>
      <c r="F108" s="43"/>
    </row>
    <row r="109" spans="1:6" ht="18.75" customHeight="1" x14ac:dyDescent="0.25">
      <c r="A109" s="9" t="s">
        <v>93</v>
      </c>
      <c r="B109" s="10">
        <v>360</v>
      </c>
      <c r="C109" s="24"/>
      <c r="D109" s="10">
        <f>'[1]ЗВІТ ПРО ВИКОН.ФІН.ПЛАНУ'!$D$109+6</f>
        <v>8</v>
      </c>
      <c r="E109" s="10">
        <f t="shared" si="9"/>
        <v>8</v>
      </c>
      <c r="F109" s="9"/>
    </row>
    <row r="110" spans="1:6" ht="15.75" x14ac:dyDescent="0.25">
      <c r="A110" s="9" t="s">
        <v>91</v>
      </c>
      <c r="B110" s="10">
        <v>361</v>
      </c>
      <c r="C110" s="24"/>
      <c r="D110" s="10"/>
      <c r="E110" s="9"/>
      <c r="F110" s="9"/>
    </row>
    <row r="111" spans="1:6" ht="15.75" x14ac:dyDescent="0.25">
      <c r="A111" s="9" t="s">
        <v>94</v>
      </c>
      <c r="B111" s="10">
        <v>370</v>
      </c>
      <c r="C111" s="24"/>
      <c r="D111" s="10"/>
      <c r="E111" s="9"/>
      <c r="F111" s="9"/>
    </row>
    <row r="112" spans="1:6" ht="15.75" x14ac:dyDescent="0.25">
      <c r="A112" s="9" t="s">
        <v>91</v>
      </c>
      <c r="B112" s="10">
        <v>371</v>
      </c>
      <c r="C112" s="24"/>
      <c r="D112" s="10"/>
      <c r="E112" s="9"/>
      <c r="F112" s="9"/>
    </row>
    <row r="113" spans="1:6" ht="31.5" x14ac:dyDescent="0.25">
      <c r="A113" s="9" t="s">
        <v>95</v>
      </c>
      <c r="B113" s="10">
        <v>380</v>
      </c>
      <c r="C113" s="45">
        <v>600</v>
      </c>
      <c r="D113" s="10">
        <f>'[1]ЗВІТ ПРО ВИКОН.ФІН.ПЛАНУ'!$D$113</f>
        <v>154</v>
      </c>
      <c r="E113" s="10">
        <f>D113-C113</f>
        <v>-446</v>
      </c>
      <c r="F113" s="17">
        <f>D113/C113*100</f>
        <v>25.666666666666664</v>
      </c>
    </row>
    <row r="114" spans="1:6" ht="15.75" x14ac:dyDescent="0.25">
      <c r="A114" s="9" t="s">
        <v>91</v>
      </c>
      <c r="B114" s="10">
        <v>381</v>
      </c>
      <c r="C114" s="24"/>
      <c r="D114" s="10"/>
      <c r="E114" s="9"/>
      <c r="F114" s="9"/>
    </row>
    <row r="115" spans="1:6" ht="15.75" x14ac:dyDescent="0.25">
      <c r="A115" s="9" t="s">
        <v>96</v>
      </c>
      <c r="B115" s="10">
        <v>390</v>
      </c>
      <c r="C115" s="46">
        <v>22600</v>
      </c>
      <c r="D115" s="19">
        <f>D107+D109+D113</f>
        <v>18846</v>
      </c>
      <c r="E115" s="19">
        <f>D115-C115</f>
        <v>-3754</v>
      </c>
      <c r="F115" s="27">
        <f>D115/C115*100</f>
        <v>83.389380530973455</v>
      </c>
    </row>
    <row r="116" spans="1:6" ht="15" customHeight="1" x14ac:dyDescent="0.25">
      <c r="A116" s="9" t="s">
        <v>97</v>
      </c>
      <c r="B116" s="10">
        <v>391</v>
      </c>
      <c r="C116" s="24"/>
      <c r="D116" s="9"/>
      <c r="E116" s="9"/>
      <c r="F116" s="9"/>
    </row>
    <row r="117" spans="1:6" ht="15.75" x14ac:dyDescent="0.25">
      <c r="A117" s="60"/>
      <c r="B117" s="61"/>
      <c r="C117" s="61"/>
      <c r="D117" s="61"/>
      <c r="E117" s="61"/>
      <c r="F117" s="61"/>
    </row>
    <row r="118" spans="1:6" ht="15.75" x14ac:dyDescent="0.25">
      <c r="A118" s="62" t="s">
        <v>98</v>
      </c>
      <c r="B118" s="63"/>
      <c r="C118" s="63"/>
      <c r="D118" s="63"/>
      <c r="E118" s="63"/>
      <c r="F118" s="63"/>
    </row>
    <row r="119" spans="1:6" ht="15" customHeight="1" x14ac:dyDescent="0.25">
      <c r="A119" s="37" t="s">
        <v>99</v>
      </c>
      <c r="B119" s="35">
        <v>400</v>
      </c>
      <c r="C119" s="39">
        <v>254</v>
      </c>
      <c r="D119" s="35">
        <v>245</v>
      </c>
      <c r="E119" s="35">
        <f>D119-C119</f>
        <v>-9</v>
      </c>
      <c r="F119" s="17">
        <f t="shared" ref="F119:F120" si="10">D119/C119*100</f>
        <v>96.456692913385822</v>
      </c>
    </row>
    <row r="120" spans="1:6" ht="15.75" x14ac:dyDescent="0.25">
      <c r="A120" s="9" t="s">
        <v>100</v>
      </c>
      <c r="B120" s="10">
        <v>410</v>
      </c>
      <c r="C120" s="10">
        <v>89076</v>
      </c>
      <c r="D120" s="10">
        <v>86013</v>
      </c>
      <c r="E120" s="35">
        <f t="shared" ref="E120" si="11">D120-C120</f>
        <v>-3063</v>
      </c>
      <c r="F120" s="17">
        <f t="shared" si="10"/>
        <v>96.561363330189948</v>
      </c>
    </row>
    <row r="121" spans="1:6" ht="15.75" customHeight="1" x14ac:dyDescent="0.25">
      <c r="A121" s="38" t="s">
        <v>101</v>
      </c>
      <c r="B121" s="36">
        <v>420</v>
      </c>
      <c r="C121" s="36">
        <v>0</v>
      </c>
      <c r="D121" s="36">
        <v>0</v>
      </c>
      <c r="E121" s="35">
        <f t="shared" ref="E121:E122" si="12">D121-C121</f>
        <v>0</v>
      </c>
      <c r="F121" s="36">
        <v>0</v>
      </c>
    </row>
    <row r="122" spans="1:6" ht="15.75" x14ac:dyDescent="0.25">
      <c r="A122" s="9" t="s">
        <v>102</v>
      </c>
      <c r="B122" s="10">
        <v>430</v>
      </c>
      <c r="C122" s="10">
        <v>0</v>
      </c>
      <c r="D122" s="10">
        <v>0</v>
      </c>
      <c r="E122" s="10">
        <f t="shared" si="12"/>
        <v>0</v>
      </c>
      <c r="F122" s="10">
        <v>0</v>
      </c>
    </row>
    <row r="124" spans="1:6" ht="15.75" x14ac:dyDescent="0.25">
      <c r="A124" s="5" t="s">
        <v>103</v>
      </c>
      <c r="B124" s="28"/>
      <c r="C124" s="28"/>
      <c r="D124" s="29"/>
      <c r="E124" s="64" t="s">
        <v>11</v>
      </c>
      <c r="F124" s="64"/>
    </row>
    <row r="125" spans="1:6" x14ac:dyDescent="0.25">
      <c r="B125" s="55" t="s">
        <v>104</v>
      </c>
      <c r="C125" s="55"/>
      <c r="E125" s="55" t="s">
        <v>105</v>
      </c>
      <c r="F125" s="55"/>
    </row>
    <row r="126" spans="1:6" ht="15.75" x14ac:dyDescent="0.25">
      <c r="A126" s="5"/>
      <c r="B126" s="30"/>
      <c r="C126" s="30"/>
    </row>
    <row r="127" spans="1:6" ht="15.75" x14ac:dyDescent="0.25">
      <c r="A127" s="31"/>
      <c r="B127" s="30"/>
      <c r="C127" s="30"/>
      <c r="D127" s="32" t="s">
        <v>106</v>
      </c>
      <c r="F127" s="33"/>
    </row>
    <row r="128" spans="1:6" ht="15.75" x14ac:dyDescent="0.25">
      <c r="D128" s="32" t="s">
        <v>107</v>
      </c>
      <c r="E128" s="32"/>
      <c r="F128" s="51"/>
    </row>
    <row r="129" spans="4:6" ht="15.75" x14ac:dyDescent="0.25">
      <c r="D129" s="32" t="s">
        <v>108</v>
      </c>
      <c r="E129" s="51"/>
      <c r="F129" s="32"/>
    </row>
    <row r="130" spans="4:6" ht="15.75" x14ac:dyDescent="0.25">
      <c r="D130" s="52"/>
      <c r="E130" s="52" t="s">
        <v>112</v>
      </c>
      <c r="F130" s="51"/>
    </row>
    <row r="131" spans="4:6" x14ac:dyDescent="0.25">
      <c r="E131" s="33"/>
      <c r="F131" s="33"/>
    </row>
    <row r="132" spans="4:6" x14ac:dyDescent="0.25">
      <c r="E132" s="33"/>
      <c r="F132" s="33"/>
    </row>
    <row r="133" spans="4:6" ht="15.75" x14ac:dyDescent="0.25">
      <c r="D133" s="32" t="s">
        <v>106</v>
      </c>
      <c r="E133" s="33"/>
    </row>
    <row r="134" spans="4:6" ht="15.75" x14ac:dyDescent="0.25">
      <c r="D134" s="32" t="s">
        <v>109</v>
      </c>
      <c r="E134" s="32"/>
    </row>
    <row r="135" spans="4:6" ht="15.75" x14ac:dyDescent="0.25">
      <c r="D135" s="32" t="s">
        <v>110</v>
      </c>
      <c r="E135" s="32"/>
    </row>
    <row r="136" spans="4:6" ht="15.75" x14ac:dyDescent="0.25">
      <c r="D136" s="52"/>
      <c r="E136" s="52" t="s">
        <v>111</v>
      </c>
    </row>
  </sheetData>
  <mergeCells count="43">
    <mergeCell ref="D1:E1"/>
    <mergeCell ref="D2:F2"/>
    <mergeCell ref="D3:F3"/>
    <mergeCell ref="D4:F4"/>
    <mergeCell ref="A16:F16"/>
    <mergeCell ref="B8:D8"/>
    <mergeCell ref="B9:D9"/>
    <mergeCell ref="B10:D10"/>
    <mergeCell ref="B11:D11"/>
    <mergeCell ref="B12:D12"/>
    <mergeCell ref="B13:D13"/>
    <mergeCell ref="B14:C14"/>
    <mergeCell ref="A19:E19"/>
    <mergeCell ref="A24:F24"/>
    <mergeCell ref="A52:A54"/>
    <mergeCell ref="B52:B54"/>
    <mergeCell ref="D52:D54"/>
    <mergeCell ref="E52:E54"/>
    <mergeCell ref="F52:F54"/>
    <mergeCell ref="C52:C53"/>
    <mergeCell ref="A69:F69"/>
    <mergeCell ref="A70:F70"/>
    <mergeCell ref="A76:A78"/>
    <mergeCell ref="B76:B78"/>
    <mergeCell ref="D76:D78"/>
    <mergeCell ref="E76:E77"/>
    <mergeCell ref="F76:F77"/>
    <mergeCell ref="C76:C77"/>
    <mergeCell ref="A79:F79"/>
    <mergeCell ref="A80:F80"/>
    <mergeCell ref="A96:A97"/>
    <mergeCell ref="B96:B97"/>
    <mergeCell ref="C96:C97"/>
    <mergeCell ref="D96:D97"/>
    <mergeCell ref="E96:E97"/>
    <mergeCell ref="F96:F97"/>
    <mergeCell ref="B125:C125"/>
    <mergeCell ref="E125:F125"/>
    <mergeCell ref="A103:F103"/>
    <mergeCell ref="A104:F104"/>
    <mergeCell ref="A117:F117"/>
    <mergeCell ref="A118:F118"/>
    <mergeCell ref="E124:F124"/>
  </mergeCells>
  <pageMargins left="0.7" right="0.7" top="0.75" bottom="0.75" header="0.3" footer="0.3"/>
  <pageSetup paperSize="9" scale="71" orientation="landscape" verticalDpi="0" r:id="rId1"/>
  <rowBreaks count="3" manualBreakCount="3">
    <brk id="34" max="16383" man="1"/>
    <brk id="7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 про виконання фін. плану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2023-11-24T06:34:45Z</dcterms:modified>
</cp:coreProperties>
</file>